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ozbor pestovnej činnosti  2017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<sst xmlns="http://schemas.openxmlformats.org/spreadsheetml/2006/main" count="76" uniqueCount="43">
  <si>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VÝKON</t>
  </si>
  <si>
    <t>ha</t>
  </si>
  <si>
    <t>OBNOVA LESA</t>
  </si>
  <si>
    <t>OCHRANA MLP</t>
  </si>
  <si>
    <t>VÝCHOVA MLP</t>
  </si>
  <si>
    <t>OCHRANA LESA</t>
  </si>
  <si>
    <t>UHADZOVANIE</t>
  </si>
  <si>
    <t>OS.PEST.PRÁCE</t>
  </si>
  <si>
    <t>PESTOVNÁ ČINNOSŤ</t>
  </si>
  <si>
    <t>LESNÉ ŠKOLKY</t>
  </si>
  <si>
    <t>DR.LES.VÝROBA</t>
  </si>
  <si>
    <t>PESTOVANIE LESA</t>
  </si>
  <si>
    <t>LESOPARK</t>
  </si>
  <si>
    <t>OST.PEST.ČINNOSTI</t>
  </si>
  <si>
    <t>priem.</t>
  </si>
  <si>
    <t>náklady</t>
  </si>
  <si>
    <t>celkom</t>
  </si>
  <si>
    <t>množ-</t>
  </si>
  <si>
    <t>stvo</t>
  </si>
  <si>
    <t>čísel.</t>
  </si>
  <si>
    <t>kód</t>
  </si>
  <si>
    <t>výkon</t>
  </si>
  <si>
    <t>VYŽÍNANIE MLP</t>
  </si>
  <si>
    <t>ROK</t>
  </si>
  <si>
    <t>PRÍPRAVA PODY</t>
  </si>
  <si>
    <t>PRIRODZENÉ ZMLADENIE</t>
  </si>
  <si>
    <t>%</t>
  </si>
  <si>
    <t xml:space="preserve"> % </t>
  </si>
  <si>
    <t xml:space="preserve">% </t>
  </si>
  <si>
    <t>nový</t>
  </si>
  <si>
    <t>OPLOCOVANIE</t>
  </si>
  <si>
    <t>VYVETVOVANIE</t>
  </si>
  <si>
    <t>ha/km</t>
  </si>
  <si>
    <t>Ostatné PVC</t>
  </si>
  <si>
    <t>Zber semena</t>
  </si>
  <si>
    <t>€/t.j.</t>
  </si>
  <si>
    <t>€</t>
  </si>
  <si>
    <t xml:space="preserve"> plnenia  2016</t>
  </si>
  <si>
    <t xml:space="preserve">ROZBOR  PESTOVNEJ  ČINNOSTI  ZA  ROK   2 0 17                                           </t>
  </si>
  <si>
    <t xml:space="preserve"> plán na 2 0 17</t>
  </si>
  <si>
    <t xml:space="preserve"> plnenia  2017</t>
  </si>
  <si>
    <t>plnenie rok 2017 rozdiel</t>
  </si>
  <si>
    <t xml:space="preserve"> % plnenia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</si>
</sst>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0.0"/>
    <numFmt numFmtId="174" formatCode="#,##0.000"/>
    <numFmt numFmtId="175" formatCode="[$-41B]d\.\ mmmm\ yyyy"/>
    <numFmt numFmtId="176" formatCode="000\ 00"/>
  </numFmts>
  <fonts count="5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4"/>
      <name val="Arial CE"/>
      <family val="2"/>
    </font>
    <font>
      <b/>
      <sz val="13"/>
      <name val="Arial CE"/>
      <family val="2"/>
    </font>
    <font>
      <b/>
      <sz val="9"/>
      <color indexed="17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color indexed="13"/>
      <name val="Arial CE"/>
      <family val="2"/>
    </font>
    <font>
      <sz val="9"/>
      <color indexed="12"/>
      <name val="Arial CE"/>
      <family val="2"/>
    </font>
    <font>
      <sz val="10"/>
      <color indexed="5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8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11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3" fillId="0" borderId="15" xfId="0" applyNumberFormat="1" applyFont="1" applyBorder="1" applyAlignment="1">
      <alignment/>
    </xf>
    <xf numFmtId="1" fontId="3" fillId="33" borderId="14" xfId="0" applyNumberFormat="1" applyFont="1" applyFill="1" applyBorder="1" applyAlignment="1">
      <alignment/>
    </xf>
    <xf numFmtId="173" fontId="8" fillId="33" borderId="0" xfId="0" applyNumberFormat="1" applyFont="1" applyFill="1" applyAlignment="1">
      <alignment/>
    </xf>
    <xf numFmtId="173" fontId="0" fillId="33" borderId="0" xfId="0" applyNumberFormat="1" applyFill="1" applyAlignment="1">
      <alignment horizontal="right"/>
    </xf>
    <xf numFmtId="173" fontId="0" fillId="0" borderId="0" xfId="0" applyNumberFormat="1" applyAlignment="1">
      <alignment/>
    </xf>
    <xf numFmtId="173" fontId="1" fillId="0" borderId="0" xfId="0" applyNumberFormat="1" applyFont="1" applyBorder="1" applyAlignment="1">
      <alignment horizontal="center"/>
    </xf>
    <xf numFmtId="173" fontId="13" fillId="0" borderId="15" xfId="0" applyNumberFormat="1" applyFont="1" applyBorder="1" applyAlignment="1">
      <alignment/>
    </xf>
    <xf numFmtId="173" fontId="13" fillId="0" borderId="14" xfId="0" applyNumberFormat="1" applyFont="1" applyBorder="1" applyAlignment="1">
      <alignment/>
    </xf>
    <xf numFmtId="173" fontId="13" fillId="33" borderId="14" xfId="0" applyNumberFormat="1" applyFont="1" applyFill="1" applyBorder="1" applyAlignment="1">
      <alignment/>
    </xf>
    <xf numFmtId="1" fontId="0" fillId="33" borderId="0" xfId="0" applyNumberFormat="1" applyFill="1" applyAlignment="1">
      <alignment horizontal="left"/>
    </xf>
    <xf numFmtId="0" fontId="3" fillId="33" borderId="14" xfId="0" applyFont="1" applyFill="1" applyBorder="1" applyAlignment="1">
      <alignment/>
    </xf>
    <xf numFmtId="1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" fontId="11" fillId="33" borderId="16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13" fillId="33" borderId="15" xfId="0" applyNumberFormat="1" applyFont="1" applyFill="1" applyBorder="1" applyAlignment="1">
      <alignment/>
    </xf>
    <xf numFmtId="173" fontId="14" fillId="33" borderId="17" xfId="0" applyNumberFormat="1" applyFont="1" applyFill="1" applyBorder="1" applyAlignment="1">
      <alignment/>
    </xf>
    <xf numFmtId="4" fontId="13" fillId="0" borderId="18" xfId="0" applyNumberFormat="1" applyFont="1" applyBorder="1" applyAlignment="1">
      <alignment/>
    </xf>
    <xf numFmtId="4" fontId="13" fillId="33" borderId="18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1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9" xfId="0" applyNumberFormat="1" applyBorder="1" applyAlignment="1">
      <alignment/>
    </xf>
    <xf numFmtId="173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3" fillId="0" borderId="23" xfId="0" applyNumberFormat="1" applyFont="1" applyBorder="1" applyAlignment="1">
      <alignment/>
    </xf>
    <xf numFmtId="173" fontId="13" fillId="33" borderId="23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1" fillId="33" borderId="24" xfId="0" applyFont="1" applyFill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3" fontId="4" fillId="0" borderId="26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3" fontId="10" fillId="33" borderId="28" xfId="0" applyNumberFormat="1" applyFont="1" applyFill="1" applyBorder="1" applyAlignment="1">
      <alignment/>
    </xf>
    <xf numFmtId="0" fontId="12" fillId="33" borderId="28" xfId="0" applyFont="1" applyFill="1" applyBorder="1" applyAlignment="1">
      <alignment/>
    </xf>
    <xf numFmtId="1" fontId="9" fillId="33" borderId="28" xfId="0" applyNumberFormat="1" applyFont="1" applyFill="1" applyBorder="1" applyAlignment="1">
      <alignment/>
    </xf>
    <xf numFmtId="3" fontId="13" fillId="33" borderId="29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173" fontId="13" fillId="33" borderId="3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0" fillId="33" borderId="33" xfId="0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11" fillId="33" borderId="16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/>
    </xf>
    <xf numFmtId="0" fontId="3" fillId="0" borderId="37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0" fontId="11" fillId="33" borderId="36" xfId="0" applyNumberFormat="1" applyFont="1" applyFill="1" applyBorder="1" applyAlignment="1">
      <alignment/>
    </xf>
    <xf numFmtId="0" fontId="3" fillId="0" borderId="20" xfId="0" applyNumberFormat="1" applyFont="1" applyBorder="1" applyAlignment="1">
      <alignment/>
    </xf>
    <xf numFmtId="0" fontId="11" fillId="33" borderId="37" xfId="0" applyNumberFormat="1" applyFont="1" applyFill="1" applyBorder="1" applyAlignment="1">
      <alignment/>
    </xf>
    <xf numFmtId="0" fontId="9" fillId="33" borderId="30" xfId="0" applyNumberFormat="1" applyFont="1" applyFill="1" applyBorder="1" applyAlignment="1">
      <alignment/>
    </xf>
    <xf numFmtId="0" fontId="3" fillId="0" borderId="36" xfId="0" applyFont="1" applyBorder="1" applyAlignment="1">
      <alignment/>
    </xf>
    <xf numFmtId="3" fontId="3" fillId="0" borderId="37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20" xfId="0" applyNumberFormat="1" applyFont="1" applyBorder="1" applyAlignment="1">
      <alignment/>
    </xf>
    <xf numFmtId="1" fontId="11" fillId="33" borderId="36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11" fillId="33" borderId="37" xfId="0" applyNumberFormat="1" applyFont="1" applyFill="1" applyBorder="1" applyAlignment="1">
      <alignment/>
    </xf>
    <xf numFmtId="3" fontId="9" fillId="33" borderId="30" xfId="0" applyNumberFormat="1" applyFont="1" applyFill="1" applyBorder="1" applyAlignment="1">
      <alignment/>
    </xf>
    <xf numFmtId="4" fontId="13" fillId="33" borderId="38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173" fontId="13" fillId="0" borderId="18" xfId="0" applyNumberFormat="1" applyFont="1" applyBorder="1" applyAlignment="1">
      <alignment/>
    </xf>
    <xf numFmtId="173" fontId="13" fillId="33" borderId="18" xfId="0" applyNumberFormat="1" applyFont="1" applyFill="1" applyBorder="1" applyAlignment="1">
      <alignment/>
    </xf>
    <xf numFmtId="173" fontId="13" fillId="33" borderId="38" xfId="0" applyNumberFormat="1" applyFont="1" applyFill="1" applyBorder="1" applyAlignment="1">
      <alignment/>
    </xf>
    <xf numFmtId="3" fontId="13" fillId="0" borderId="23" xfId="0" applyNumberFormat="1" applyFont="1" applyBorder="1" applyAlignment="1">
      <alignment/>
    </xf>
    <xf numFmtId="3" fontId="13" fillId="33" borderId="23" xfId="0" applyNumberFormat="1" applyFont="1" applyFill="1" applyBorder="1" applyAlignment="1">
      <alignment/>
    </xf>
    <xf numFmtId="3" fontId="13" fillId="33" borderId="30" xfId="0" applyNumberFormat="1" applyFont="1" applyFill="1" applyBorder="1" applyAlignment="1">
      <alignment/>
    </xf>
    <xf numFmtId="4" fontId="3" fillId="0" borderId="39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1" fontId="3" fillId="0" borderId="37" xfId="0" applyNumberFormat="1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8" sqref="I18"/>
    </sheetView>
  </sheetViews>
  <sheetFormatPr defaultColWidth="9.00390625" defaultRowHeight="12.75"/>
  <cols>
    <col min="1" max="1" width="20.875" style="0" customWidth="1"/>
    <col min="2" max="2" width="5.75390625" style="0" bestFit="1" customWidth="1"/>
    <col min="3" max="3" width="11.00390625" style="0" customWidth="1"/>
    <col min="4" max="5" width="6.375" style="12" customWidth="1"/>
    <col min="6" max="6" width="6.25390625" style="5" customWidth="1"/>
    <col min="7" max="7" width="7.00390625" style="12" customWidth="1"/>
    <col min="8" max="8" width="8.625" style="0" customWidth="1"/>
    <col min="9" max="9" width="9.25390625" style="5" customWidth="1"/>
    <col min="10" max="10" width="6.375" style="12" customWidth="1"/>
    <col min="11" max="11" width="9.25390625" style="0" customWidth="1"/>
    <col min="12" max="12" width="7.25390625" style="5" bestFit="1" customWidth="1"/>
    <col min="13" max="13" width="7.00390625" style="0" bestFit="1" customWidth="1"/>
    <col min="14" max="14" width="7.125" style="0" bestFit="1" customWidth="1"/>
    <col min="15" max="15" width="6.625" style="34" customWidth="1"/>
    <col min="16" max="16" width="9.875" style="34" customWidth="1"/>
    <col min="17" max="17" width="6.375" style="34" customWidth="1"/>
  </cols>
  <sheetData>
    <row r="1" spans="1:17" ht="27" customHeight="1">
      <c r="A1" s="59" t="s">
        <v>38</v>
      </c>
      <c r="B1" s="17"/>
      <c r="C1" s="17"/>
      <c r="D1" s="18"/>
      <c r="E1" s="18"/>
      <c r="F1" s="19"/>
      <c r="G1" s="18"/>
      <c r="H1" s="17"/>
      <c r="I1" s="20"/>
      <c r="J1" s="18"/>
      <c r="K1" s="17"/>
      <c r="L1" s="20"/>
      <c r="M1" s="21"/>
      <c r="N1" s="22"/>
      <c r="O1" s="32"/>
      <c r="P1" s="33"/>
      <c r="Q1" s="39"/>
    </row>
    <row r="2" spans="9:12" ht="16.5" customHeight="1">
      <c r="I2" s="6"/>
      <c r="L2" s="6"/>
    </row>
    <row r="3" ht="12.75" hidden="1"/>
    <row r="4" ht="12.75" hidden="1"/>
    <row r="5" spans="3:4" ht="13.5" thickBot="1">
      <c r="C5" s="2"/>
      <c r="D5" s="13"/>
    </row>
    <row r="6" spans="1:17" ht="12.75">
      <c r="A6" s="24" t="s">
        <v>23</v>
      </c>
      <c r="B6" s="85" t="s">
        <v>29</v>
      </c>
      <c r="C6" s="61" t="s">
        <v>37</v>
      </c>
      <c r="D6" s="23"/>
      <c r="E6" s="85"/>
      <c r="F6" s="61" t="s">
        <v>39</v>
      </c>
      <c r="G6" s="60"/>
      <c r="H6" s="85"/>
      <c r="I6" s="61" t="s">
        <v>40</v>
      </c>
      <c r="J6" s="23"/>
      <c r="K6" s="85"/>
      <c r="L6" s="61" t="s">
        <v>41</v>
      </c>
      <c r="M6" s="23"/>
      <c r="N6" s="85"/>
      <c r="O6" s="122" t="s">
        <v>42</v>
      </c>
      <c r="P6" s="62"/>
      <c r="Q6" s="63"/>
    </row>
    <row r="7" spans="1:17" s="1" customFormat="1" ht="12.75" customHeight="1">
      <c r="A7" s="25" t="s">
        <v>0</v>
      </c>
      <c r="B7" s="86" t="s">
        <v>19</v>
      </c>
      <c r="C7" s="11" t="s">
        <v>17</v>
      </c>
      <c r="D7" s="11" t="s">
        <v>14</v>
      </c>
      <c r="E7" s="104" t="s">
        <v>15</v>
      </c>
      <c r="F7" s="11" t="s">
        <v>17</v>
      </c>
      <c r="G7" s="14" t="s">
        <v>14</v>
      </c>
      <c r="H7" s="104" t="s">
        <v>15</v>
      </c>
      <c r="I7" s="11" t="s">
        <v>17</v>
      </c>
      <c r="J7" s="11" t="s">
        <v>14</v>
      </c>
      <c r="K7" s="104" t="s">
        <v>15</v>
      </c>
      <c r="L7" s="11" t="s">
        <v>17</v>
      </c>
      <c r="M7" s="11" t="s">
        <v>14</v>
      </c>
      <c r="N7" s="104" t="s">
        <v>15</v>
      </c>
      <c r="O7" s="35" t="s">
        <v>17</v>
      </c>
      <c r="P7" s="35" t="s">
        <v>14</v>
      </c>
      <c r="Q7" s="64" t="s">
        <v>15</v>
      </c>
    </row>
    <row r="8" spans="1:17" ht="12.75">
      <c r="A8" s="26"/>
      <c r="B8" s="87" t="s">
        <v>20</v>
      </c>
      <c r="C8" s="11" t="s">
        <v>18</v>
      </c>
      <c r="D8" s="11" t="s">
        <v>15</v>
      </c>
      <c r="E8" s="104" t="s">
        <v>16</v>
      </c>
      <c r="F8" s="11" t="s">
        <v>18</v>
      </c>
      <c r="G8" s="14" t="s">
        <v>15</v>
      </c>
      <c r="H8" s="104" t="s">
        <v>16</v>
      </c>
      <c r="I8" s="11" t="s">
        <v>18</v>
      </c>
      <c r="J8" s="11" t="s">
        <v>15</v>
      </c>
      <c r="K8" s="104" t="s">
        <v>16</v>
      </c>
      <c r="L8" s="11" t="s">
        <v>18</v>
      </c>
      <c r="M8" s="11" t="s">
        <v>15</v>
      </c>
      <c r="N8" s="104" t="s">
        <v>16</v>
      </c>
      <c r="O8" s="35" t="s">
        <v>18</v>
      </c>
      <c r="P8" s="35" t="s">
        <v>15</v>
      </c>
      <c r="Q8" s="64" t="s">
        <v>16</v>
      </c>
    </row>
    <row r="9" spans="1:17" ht="13.5" thickBot="1">
      <c r="A9" s="27"/>
      <c r="B9" s="88" t="s">
        <v>21</v>
      </c>
      <c r="C9" s="66" t="s">
        <v>32</v>
      </c>
      <c r="D9" s="65" t="s">
        <v>35</v>
      </c>
      <c r="E9" s="105" t="s">
        <v>36</v>
      </c>
      <c r="F9" s="66" t="s">
        <v>1</v>
      </c>
      <c r="G9" s="65" t="s">
        <v>35</v>
      </c>
      <c r="H9" s="105" t="s">
        <v>36</v>
      </c>
      <c r="I9" s="66" t="s">
        <v>32</v>
      </c>
      <c r="J9" s="65" t="s">
        <v>35</v>
      </c>
      <c r="K9" s="105" t="s">
        <v>36</v>
      </c>
      <c r="L9" s="66" t="s">
        <v>1</v>
      </c>
      <c r="M9" s="65" t="s">
        <v>35</v>
      </c>
      <c r="N9" s="105" t="s">
        <v>36</v>
      </c>
      <c r="O9" s="67" t="s">
        <v>26</v>
      </c>
      <c r="P9" s="67" t="s">
        <v>27</v>
      </c>
      <c r="Q9" s="68" t="s">
        <v>28</v>
      </c>
    </row>
    <row r="10" spans="1:17" s="29" customFormat="1" ht="16.5" customHeight="1">
      <c r="A10" s="71" t="s">
        <v>2</v>
      </c>
      <c r="B10" s="89">
        <v>1011</v>
      </c>
      <c r="C10" s="42">
        <v>8.76</v>
      </c>
      <c r="D10" s="41">
        <f>E10/C10</f>
        <v>1915.068493150685</v>
      </c>
      <c r="E10" s="113">
        <v>16776</v>
      </c>
      <c r="F10" s="130">
        <v>6.94</v>
      </c>
      <c r="G10" s="41">
        <f>H10/F10</f>
        <v>1956.1959654178672</v>
      </c>
      <c r="H10" s="113">
        <v>13576</v>
      </c>
      <c r="I10" s="42">
        <v>6.94</v>
      </c>
      <c r="J10" s="41">
        <f>K10/I10</f>
        <v>1746.5417867435158</v>
      </c>
      <c r="K10" s="113">
        <v>12121</v>
      </c>
      <c r="L10" s="56">
        <f aca="true" t="shared" si="0" ref="L10:N17">SUM(I10-F10)</f>
        <v>0</v>
      </c>
      <c r="M10" s="30">
        <f t="shared" si="0"/>
        <v>-209.65417867435144</v>
      </c>
      <c r="N10" s="126">
        <f t="shared" si="0"/>
        <v>-1455</v>
      </c>
      <c r="O10" s="123">
        <f>ROUND(I10/F10*100,1)</f>
        <v>100</v>
      </c>
      <c r="P10" s="36">
        <f>ROUND(J10/G10*100,1)</f>
        <v>89.3</v>
      </c>
      <c r="Q10" s="69">
        <f>ROUND(K10/H10*100,1)</f>
        <v>89.3</v>
      </c>
    </row>
    <row r="11" spans="1:17" s="29" customFormat="1" ht="16.5" customHeight="1">
      <c r="A11" s="72" t="s">
        <v>25</v>
      </c>
      <c r="B11" s="89"/>
      <c r="C11" s="44">
        <v>28.9</v>
      </c>
      <c r="D11" s="43"/>
      <c r="E11" s="114"/>
      <c r="F11" s="99">
        <v>20</v>
      </c>
      <c r="G11" s="43"/>
      <c r="H11" s="113"/>
      <c r="I11" s="44">
        <v>18.38</v>
      </c>
      <c r="J11" s="43"/>
      <c r="K11" s="114"/>
      <c r="L11" s="56">
        <f t="shared" si="0"/>
        <v>-1.620000000000001</v>
      </c>
      <c r="M11" s="30">
        <f t="shared" si="0"/>
        <v>0</v>
      </c>
      <c r="N11" s="126">
        <f t="shared" si="0"/>
        <v>0</v>
      </c>
      <c r="O11" s="123">
        <f>ROUND(I11/F11*100,1)</f>
        <v>91.9</v>
      </c>
      <c r="P11" s="36"/>
      <c r="Q11" s="69"/>
    </row>
    <row r="12" spans="1:17" s="29" customFormat="1" ht="16.5" customHeight="1">
      <c r="A12" s="71" t="s">
        <v>24</v>
      </c>
      <c r="B12" s="90">
        <v>1012</v>
      </c>
      <c r="C12" s="42">
        <v>0</v>
      </c>
      <c r="D12" s="41">
        <v>0</v>
      </c>
      <c r="E12" s="113"/>
      <c r="F12" s="41"/>
      <c r="G12" s="41"/>
      <c r="H12" s="113"/>
      <c r="I12" s="42">
        <v>0</v>
      </c>
      <c r="J12" s="41">
        <v>0</v>
      </c>
      <c r="K12" s="113"/>
      <c r="L12" s="56">
        <f t="shared" si="0"/>
        <v>0</v>
      </c>
      <c r="M12" s="30">
        <f t="shared" si="0"/>
        <v>0</v>
      </c>
      <c r="N12" s="126">
        <f t="shared" si="0"/>
        <v>0</v>
      </c>
      <c r="O12" s="123"/>
      <c r="P12" s="36"/>
      <c r="Q12" s="69"/>
    </row>
    <row r="13" spans="1:17" s="29" customFormat="1" ht="16.5" customHeight="1">
      <c r="A13" s="73" t="s">
        <v>6</v>
      </c>
      <c r="B13" s="91">
        <v>1015</v>
      </c>
      <c r="C13" s="129">
        <v>30</v>
      </c>
      <c r="D13" s="41">
        <f>E13/C13</f>
        <v>560.6666666666666</v>
      </c>
      <c r="E13" s="113">
        <v>16820</v>
      </c>
      <c r="F13" s="100"/>
      <c r="G13" s="41"/>
      <c r="H13" s="113">
        <v>20000</v>
      </c>
      <c r="I13" s="129">
        <v>28.94</v>
      </c>
      <c r="J13" s="41">
        <f>K13/I13</f>
        <v>505.9778852798894</v>
      </c>
      <c r="K13" s="113">
        <v>14643</v>
      </c>
      <c r="L13" s="56">
        <f t="shared" si="0"/>
        <v>28.94</v>
      </c>
      <c r="M13" s="30">
        <f t="shared" si="0"/>
        <v>505.9778852798894</v>
      </c>
      <c r="N13" s="126">
        <f t="shared" si="0"/>
        <v>-5357</v>
      </c>
      <c r="O13" s="123"/>
      <c r="P13" s="36"/>
      <c r="Q13" s="69">
        <f aca="true" t="shared" si="1" ref="Q13:Q21">ROUND(K13/H13*100,1)</f>
        <v>73.2</v>
      </c>
    </row>
    <row r="14" spans="1:17" s="29" customFormat="1" ht="16.5" customHeight="1">
      <c r="A14" s="73" t="s">
        <v>22</v>
      </c>
      <c r="B14" s="92">
        <v>1017</v>
      </c>
      <c r="C14" s="46">
        <v>17.77</v>
      </c>
      <c r="D14" s="41">
        <f>E14/C14</f>
        <v>284.52447945976365</v>
      </c>
      <c r="E14" s="115">
        <v>5056</v>
      </c>
      <c r="F14" s="99">
        <v>36</v>
      </c>
      <c r="G14" s="41">
        <f>H14/F14</f>
        <v>300</v>
      </c>
      <c r="H14" s="131">
        <v>10800</v>
      </c>
      <c r="I14" s="46">
        <v>19.51</v>
      </c>
      <c r="J14" s="41">
        <f>K14/I14</f>
        <v>222.45002562788312</v>
      </c>
      <c r="K14" s="115">
        <v>4340</v>
      </c>
      <c r="L14" s="56">
        <f t="shared" si="0"/>
        <v>-16.49</v>
      </c>
      <c r="M14" s="30">
        <f t="shared" si="0"/>
        <v>-77.54997437211688</v>
      </c>
      <c r="N14" s="126">
        <f t="shared" si="0"/>
        <v>-6460</v>
      </c>
      <c r="O14" s="123"/>
      <c r="P14" s="36"/>
      <c r="Q14" s="69">
        <f t="shared" si="1"/>
        <v>40.2</v>
      </c>
    </row>
    <row r="15" spans="1:17" s="29" customFormat="1" ht="16.5" customHeight="1">
      <c r="A15" s="73" t="s">
        <v>30</v>
      </c>
      <c r="B15" s="93">
        <v>1018</v>
      </c>
      <c r="C15" s="44">
        <v>0</v>
      </c>
      <c r="D15" s="43"/>
      <c r="E15" s="116">
        <v>0</v>
      </c>
      <c r="F15" s="101"/>
      <c r="G15" s="45"/>
      <c r="H15" s="116">
        <v>0</v>
      </c>
      <c r="I15" s="44">
        <v>0</v>
      </c>
      <c r="J15" s="43"/>
      <c r="K15" s="116">
        <v>0</v>
      </c>
      <c r="L15" s="56">
        <f t="shared" si="0"/>
        <v>0</v>
      </c>
      <c r="M15" s="30">
        <f t="shared" si="0"/>
        <v>0</v>
      </c>
      <c r="N15" s="126">
        <f t="shared" si="0"/>
        <v>0</v>
      </c>
      <c r="O15" s="123"/>
      <c r="P15" s="36"/>
      <c r="Q15" s="69">
        <v>0</v>
      </c>
    </row>
    <row r="16" spans="1:17" s="29" customFormat="1" ht="16.5" customHeight="1">
      <c r="A16" s="73" t="s">
        <v>3</v>
      </c>
      <c r="B16" s="92">
        <v>1019</v>
      </c>
      <c r="C16" s="42">
        <v>42.22</v>
      </c>
      <c r="D16" s="41">
        <f>E16/C16</f>
        <v>218.59308384651825</v>
      </c>
      <c r="E16" s="113">
        <v>9229</v>
      </c>
      <c r="F16" s="100">
        <v>50</v>
      </c>
      <c r="G16" s="41">
        <f>H16/F16</f>
        <v>223.6</v>
      </c>
      <c r="H16" s="113">
        <v>11180</v>
      </c>
      <c r="I16" s="42">
        <v>39.01</v>
      </c>
      <c r="J16" s="41">
        <f>K16/I16</f>
        <v>230.9664188669572</v>
      </c>
      <c r="K16" s="113">
        <v>9010</v>
      </c>
      <c r="L16" s="56">
        <f t="shared" si="0"/>
        <v>-10.990000000000002</v>
      </c>
      <c r="M16" s="30">
        <f t="shared" si="0"/>
        <v>7.366418866957218</v>
      </c>
      <c r="N16" s="126">
        <f t="shared" si="0"/>
        <v>-2170</v>
      </c>
      <c r="O16" s="123">
        <f>ROUND(I16/F16*100,1)</f>
        <v>78</v>
      </c>
      <c r="P16" s="36">
        <f>ROUND(J16/G16*100,1)</f>
        <v>103.3</v>
      </c>
      <c r="Q16" s="69">
        <f t="shared" si="1"/>
        <v>80.6</v>
      </c>
    </row>
    <row r="17" spans="1:17" s="29" customFormat="1" ht="16.5" customHeight="1">
      <c r="A17" s="73" t="s">
        <v>4</v>
      </c>
      <c r="B17" s="89">
        <v>1020</v>
      </c>
      <c r="C17" s="42">
        <v>117.93</v>
      </c>
      <c r="D17" s="41">
        <f>E17/C17</f>
        <v>175.63809039260576</v>
      </c>
      <c r="E17" s="113">
        <v>20713</v>
      </c>
      <c r="F17" s="100">
        <v>110</v>
      </c>
      <c r="G17" s="41">
        <f>H17/F17</f>
        <v>185</v>
      </c>
      <c r="H17" s="113">
        <v>20350</v>
      </c>
      <c r="I17" s="42">
        <v>58.95</v>
      </c>
      <c r="J17" s="41">
        <f>K17/I17</f>
        <v>194.70737913486005</v>
      </c>
      <c r="K17" s="113">
        <v>11478</v>
      </c>
      <c r="L17" s="56">
        <f t="shared" si="0"/>
        <v>-51.05</v>
      </c>
      <c r="M17" s="30">
        <f t="shared" si="0"/>
        <v>9.707379134860048</v>
      </c>
      <c r="N17" s="126">
        <f t="shared" si="0"/>
        <v>-8872</v>
      </c>
      <c r="O17" s="123">
        <f>ROUND(I17/F17*100,1)</f>
        <v>53.6</v>
      </c>
      <c r="P17" s="36">
        <f>ROUND(J17/G17*100,1)</f>
        <v>105.2</v>
      </c>
      <c r="Q17" s="69">
        <f t="shared" si="1"/>
        <v>56.4</v>
      </c>
    </row>
    <row r="18" spans="1:17" s="29" customFormat="1" ht="16.5" customHeight="1">
      <c r="A18" s="73" t="s">
        <v>5</v>
      </c>
      <c r="B18" s="94">
        <v>1028</v>
      </c>
      <c r="C18" s="44"/>
      <c r="D18" s="43"/>
      <c r="E18" s="115">
        <v>3644</v>
      </c>
      <c r="F18" s="99"/>
      <c r="G18" s="43"/>
      <c r="H18" s="115">
        <v>8360</v>
      </c>
      <c r="I18" s="44"/>
      <c r="J18" s="43"/>
      <c r="K18" s="115">
        <v>3830</v>
      </c>
      <c r="L18" s="56"/>
      <c r="M18" s="30"/>
      <c r="N18" s="126">
        <f>SUM(K18-H18)</f>
        <v>-4530</v>
      </c>
      <c r="O18" s="123"/>
      <c r="P18" s="36"/>
      <c r="Q18" s="69">
        <f t="shared" si="1"/>
        <v>45.8</v>
      </c>
    </row>
    <row r="19" spans="1:17" s="29" customFormat="1" ht="16.5" customHeight="1">
      <c r="A19" s="73" t="s">
        <v>31</v>
      </c>
      <c r="B19" s="91">
        <v>1035</v>
      </c>
      <c r="C19" s="46"/>
      <c r="D19" s="47"/>
      <c r="E19" s="116"/>
      <c r="F19" s="101"/>
      <c r="G19" s="45"/>
      <c r="H19" s="116"/>
      <c r="I19" s="46"/>
      <c r="J19" s="47"/>
      <c r="K19" s="116"/>
      <c r="L19" s="56"/>
      <c r="M19" s="30"/>
      <c r="N19" s="126"/>
      <c r="O19" s="123"/>
      <c r="P19" s="36"/>
      <c r="Q19" s="69"/>
    </row>
    <row r="20" spans="1:17" s="29" customFormat="1" ht="16.5" customHeight="1">
      <c r="A20" s="71" t="s">
        <v>7</v>
      </c>
      <c r="B20" s="91">
        <v>1039</v>
      </c>
      <c r="C20" s="48"/>
      <c r="D20" s="48"/>
      <c r="E20" s="113">
        <v>5868</v>
      </c>
      <c r="F20" s="100"/>
      <c r="G20" s="41"/>
      <c r="H20" s="113">
        <v>5850</v>
      </c>
      <c r="I20" s="48"/>
      <c r="J20" s="48"/>
      <c r="K20" s="113">
        <v>4965</v>
      </c>
      <c r="L20" s="56"/>
      <c r="M20" s="30"/>
      <c r="N20" s="126">
        <f>SUM(K20-H20)</f>
        <v>-885</v>
      </c>
      <c r="O20" s="123"/>
      <c r="P20" s="36"/>
      <c r="Q20" s="69">
        <f t="shared" si="1"/>
        <v>84.9</v>
      </c>
    </row>
    <row r="21" spans="1:17" s="3" customFormat="1" ht="16.5" customHeight="1">
      <c r="A21" s="74" t="s">
        <v>11</v>
      </c>
      <c r="B21" s="95"/>
      <c r="C21" s="50"/>
      <c r="D21" s="51"/>
      <c r="E21" s="109">
        <f>SUM(E10:E20)</f>
        <v>78106</v>
      </c>
      <c r="F21" s="102"/>
      <c r="G21" s="49"/>
      <c r="H21" s="117">
        <f>SUM(H10:H20)</f>
        <v>90116</v>
      </c>
      <c r="I21" s="50"/>
      <c r="J21" s="51"/>
      <c r="K21" s="109">
        <f>SUM(K10:K20)</f>
        <v>60387</v>
      </c>
      <c r="L21" s="57"/>
      <c r="M21" s="54"/>
      <c r="N21" s="127">
        <f>SUM(K21-H21)</f>
        <v>-29729</v>
      </c>
      <c r="O21" s="124"/>
      <c r="P21" s="38"/>
      <c r="Q21" s="70">
        <f t="shared" si="1"/>
        <v>67</v>
      </c>
    </row>
    <row r="22" spans="1:17" s="29" customFormat="1" ht="16.5" customHeight="1">
      <c r="A22" s="73" t="s">
        <v>9</v>
      </c>
      <c r="B22" s="92">
        <v>1222</v>
      </c>
      <c r="C22" s="52"/>
      <c r="D22" s="52"/>
      <c r="E22" s="107"/>
      <c r="F22" s="99"/>
      <c r="G22" s="43"/>
      <c r="H22" s="115"/>
      <c r="I22" s="52"/>
      <c r="J22" s="52"/>
      <c r="K22" s="107"/>
      <c r="L22" s="56"/>
      <c r="M22" s="30"/>
      <c r="N22" s="126"/>
      <c r="O22" s="123"/>
      <c r="P22" s="37"/>
      <c r="Q22" s="69"/>
    </row>
    <row r="23" spans="1:17" s="29" customFormat="1" ht="16.5" customHeight="1">
      <c r="A23" s="73" t="s">
        <v>33</v>
      </c>
      <c r="B23" s="92">
        <v>1078</v>
      </c>
      <c r="C23" s="10"/>
      <c r="D23" s="2"/>
      <c r="E23" s="108"/>
      <c r="F23" s="101"/>
      <c r="G23" s="53"/>
      <c r="H23" s="116"/>
      <c r="I23" s="10"/>
      <c r="J23" s="2"/>
      <c r="K23" s="108"/>
      <c r="L23" s="56"/>
      <c r="M23" s="30"/>
      <c r="N23" s="126"/>
      <c r="O23" s="123"/>
      <c r="P23" s="37"/>
      <c r="Q23" s="69"/>
    </row>
    <row r="24" spans="1:17" s="29" customFormat="1" ht="16.5" customHeight="1">
      <c r="A24" s="73" t="s">
        <v>10</v>
      </c>
      <c r="B24" s="92">
        <v>1231</v>
      </c>
      <c r="C24" s="48"/>
      <c r="D24" s="48"/>
      <c r="E24" s="106">
        <v>167</v>
      </c>
      <c r="F24" s="100"/>
      <c r="G24" s="41"/>
      <c r="H24" s="113">
        <v>300</v>
      </c>
      <c r="I24" s="48"/>
      <c r="J24" s="48"/>
      <c r="K24" s="106">
        <v>482</v>
      </c>
      <c r="L24" s="56"/>
      <c r="M24" s="30"/>
      <c r="N24" s="126">
        <f aca="true" t="shared" si="2" ref="N24:N29">SUM(K24-H24)</f>
        <v>182</v>
      </c>
      <c r="O24" s="123"/>
      <c r="P24" s="37"/>
      <c r="Q24" s="69">
        <f>ROUND(K24/H24*100,1)</f>
        <v>160.7</v>
      </c>
    </row>
    <row r="25" spans="1:17" s="29" customFormat="1" ht="16.5" customHeight="1">
      <c r="A25" s="71" t="s">
        <v>12</v>
      </c>
      <c r="B25" s="89">
        <v>1060</v>
      </c>
      <c r="C25" s="52"/>
      <c r="D25" s="52"/>
      <c r="E25" s="107">
        <v>1199</v>
      </c>
      <c r="F25" s="99"/>
      <c r="G25" s="43"/>
      <c r="H25" s="115">
        <v>1500</v>
      </c>
      <c r="I25" s="52"/>
      <c r="J25" s="52"/>
      <c r="K25" s="107">
        <v>476</v>
      </c>
      <c r="L25" s="56"/>
      <c r="M25" s="30"/>
      <c r="N25" s="126">
        <f t="shared" si="2"/>
        <v>-1024</v>
      </c>
      <c r="O25" s="123"/>
      <c r="Q25" s="69">
        <f>ROUND(K25/H25*100,1)</f>
        <v>31.7</v>
      </c>
    </row>
    <row r="26" spans="1:17" s="29" customFormat="1" ht="16.5" customHeight="1">
      <c r="A26" s="71" t="s">
        <v>34</v>
      </c>
      <c r="B26" s="91">
        <v>1211</v>
      </c>
      <c r="C26" s="10"/>
      <c r="D26" s="10"/>
      <c r="E26" s="110">
        <v>0</v>
      </c>
      <c r="F26" s="7"/>
      <c r="G26" s="16"/>
      <c r="H26" s="118"/>
      <c r="I26" s="10"/>
      <c r="J26" s="10"/>
      <c r="K26" s="110">
        <v>0</v>
      </c>
      <c r="L26" s="56"/>
      <c r="M26" s="30"/>
      <c r="N26" s="126">
        <f t="shared" si="2"/>
        <v>0</v>
      </c>
      <c r="O26" s="123"/>
      <c r="P26" s="37"/>
      <c r="Q26" s="69"/>
    </row>
    <row r="27" spans="1:17" s="3" customFormat="1" ht="16.5" customHeight="1">
      <c r="A27" s="74" t="s">
        <v>13</v>
      </c>
      <c r="B27" s="96"/>
      <c r="C27" s="28"/>
      <c r="D27" s="28"/>
      <c r="E27" s="111">
        <f>SUM(E22:E26)</f>
        <v>1366</v>
      </c>
      <c r="F27" s="40"/>
      <c r="G27" s="31"/>
      <c r="H27" s="119">
        <f>SUM(H24:H26)</f>
        <v>1800</v>
      </c>
      <c r="I27" s="28"/>
      <c r="J27" s="28"/>
      <c r="K27" s="111">
        <f>SUM(K22:K26)</f>
        <v>958</v>
      </c>
      <c r="L27" s="57"/>
      <c r="M27" s="54"/>
      <c r="N27" s="127">
        <f t="shared" si="2"/>
        <v>-842</v>
      </c>
      <c r="O27" s="124"/>
      <c r="P27" s="55"/>
      <c r="Q27" s="70">
        <f>ROUND(K27/H27*100,1)</f>
        <v>53.2</v>
      </c>
    </row>
    <row r="28" spans="1:17" ht="12.75" customHeight="1" thickBot="1">
      <c r="A28" s="27"/>
      <c r="B28" s="97"/>
      <c r="C28" s="75"/>
      <c r="D28" s="76"/>
      <c r="E28" s="87"/>
      <c r="F28" s="7"/>
      <c r="G28" s="16"/>
      <c r="H28" s="118"/>
      <c r="I28" s="75"/>
      <c r="J28" s="76"/>
      <c r="K28" s="87"/>
      <c r="L28" s="56"/>
      <c r="M28" s="30"/>
      <c r="N28" s="126">
        <f t="shared" si="2"/>
        <v>0</v>
      </c>
      <c r="O28" s="123"/>
      <c r="P28" s="77"/>
      <c r="Q28" s="69"/>
    </row>
    <row r="29" spans="1:17" s="4" customFormat="1" ht="14.25" customHeight="1" thickBot="1">
      <c r="A29" s="78" t="s">
        <v>8</v>
      </c>
      <c r="B29" s="98"/>
      <c r="C29" s="79"/>
      <c r="D29" s="80"/>
      <c r="E29" s="112">
        <f>E27+E21</f>
        <v>79472</v>
      </c>
      <c r="F29" s="103"/>
      <c r="G29" s="81"/>
      <c r="H29" s="120">
        <f>H27+H21</f>
        <v>91916</v>
      </c>
      <c r="I29" s="79"/>
      <c r="J29" s="80"/>
      <c r="K29" s="112">
        <f>K27+K21</f>
        <v>61345</v>
      </c>
      <c r="L29" s="121"/>
      <c r="M29" s="82"/>
      <c r="N29" s="128">
        <f t="shared" si="2"/>
        <v>-30571</v>
      </c>
      <c r="O29" s="125"/>
      <c r="P29" s="83"/>
      <c r="Q29" s="84">
        <f>ROUND(K29/H29*100,1)</f>
        <v>66.7</v>
      </c>
    </row>
    <row r="30" spans="2:11" ht="11.25" customHeight="1">
      <c r="B30" s="8"/>
      <c r="F30" s="7"/>
      <c r="G30" s="15"/>
      <c r="H30" s="9"/>
      <c r="I30" s="9"/>
      <c r="J30" s="7"/>
      <c r="K30" s="58"/>
    </row>
  </sheetData>
  <sheetProtection/>
  <printOptions/>
  <pageMargins left="0.7480314960629921" right="0.7480314960629921" top="1.5748031496062993" bottom="0.787401574803149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Jozef Bystriansky</dc:creator>
  <cp:keywords/>
  <dc:description/>
  <cp:lastModifiedBy>Konatel</cp:lastModifiedBy>
  <cp:lastPrinted>2018-03-27T06:47:23Z</cp:lastPrinted>
  <dcterms:created xsi:type="dcterms:W3CDTF">2000-01-04T10:34:32Z</dcterms:created>
  <dcterms:modified xsi:type="dcterms:W3CDTF">2018-03-28T05:08:05Z</dcterms:modified>
  <cp:category/>
  <cp:version/>
  <cp:contentType/>
  <cp:contentStatus/>
</cp:coreProperties>
</file>